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ATICESANO\DatiAcquedotto\ACQUEDOTTO STAFF\APPALTI VARI\SERVIZI IDRICI AI COMUNI\04. Eventi\Eventi 2025-2026\"/>
    </mc:Choice>
  </mc:AlternateContent>
  <xr:revisionPtr revIDLastSave="0" documentId="13_ncr:1_{D76A0F49-709D-465C-8F5C-AAE7BC800328}" xr6:coauthVersionLast="47" xr6:coauthVersionMax="47" xr10:uidLastSave="{00000000-0000-0000-0000-000000000000}"/>
  <bookViews>
    <workbookView xWindow="-103" yWindow="-103" windowWidth="16663" windowHeight="8863" xr2:uid="{F1345BAD-3F6F-4958-89CC-1FCC0BBC24B4}"/>
  </bookViews>
  <sheets>
    <sheet name="2025-2026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 l="1"/>
  <c r="P21" i="3" s="1"/>
  <c r="N21" i="3"/>
  <c r="G21" i="3"/>
  <c r="H21" i="3" s="1"/>
  <c r="M20" i="3"/>
  <c r="O20" i="3" s="1"/>
  <c r="P20" i="3" s="1"/>
  <c r="G20" i="3"/>
  <c r="H20" i="3" s="1"/>
  <c r="M19" i="3"/>
  <c r="O19" i="3" s="1"/>
  <c r="P19" i="3" s="1"/>
  <c r="G19" i="3"/>
  <c r="H19" i="3" s="1"/>
  <c r="O18" i="3"/>
  <c r="P18" i="3" s="1"/>
  <c r="N18" i="3"/>
  <c r="M18" i="3"/>
  <c r="G18" i="3"/>
  <c r="H18" i="3" s="1"/>
  <c r="O17" i="3"/>
  <c r="P17" i="3" s="1"/>
  <c r="N17" i="3"/>
  <c r="H17" i="3"/>
  <c r="G17" i="3"/>
  <c r="G22" i="3" s="1"/>
  <c r="O11" i="3"/>
  <c r="P11" i="3" s="1"/>
  <c r="N11" i="3"/>
  <c r="G11" i="3"/>
  <c r="H11" i="3" s="1"/>
  <c r="Q11" i="3" s="1"/>
  <c r="M10" i="3"/>
  <c r="N10" i="3" s="1"/>
  <c r="G10" i="3"/>
  <c r="H10" i="3" s="1"/>
  <c r="M9" i="3"/>
  <c r="N9" i="3" s="1"/>
  <c r="G9" i="3"/>
  <c r="H9" i="3" s="1"/>
  <c r="N8" i="3"/>
  <c r="M8" i="3"/>
  <c r="O8" i="3" s="1"/>
  <c r="P8" i="3" s="1"/>
  <c r="G8" i="3"/>
  <c r="H8" i="3" s="1"/>
  <c r="O7" i="3"/>
  <c r="P7" i="3" s="1"/>
  <c r="N7" i="3"/>
  <c r="G7" i="3"/>
  <c r="G12" i="3" s="1"/>
  <c r="O10" i="3" l="1"/>
  <c r="P10" i="3" s="1"/>
  <c r="O9" i="3"/>
  <c r="P9" i="3" s="1"/>
  <c r="Q9" i="3" s="1"/>
  <c r="Q8" i="3"/>
  <c r="Q19" i="3"/>
  <c r="H7" i="3"/>
  <c r="Q7" i="3" s="1"/>
  <c r="Q10" i="3"/>
  <c r="Q20" i="3"/>
  <c r="H22" i="3"/>
  <c r="Q18" i="3"/>
  <c r="P22" i="3"/>
  <c r="Q21" i="3"/>
  <c r="G24" i="3"/>
  <c r="O22" i="3"/>
  <c r="N22" i="3" s="1"/>
  <c r="Q17" i="3"/>
  <c r="N20" i="3"/>
  <c r="N19" i="3"/>
  <c r="P12" i="3" l="1"/>
  <c r="P24" i="3" s="1"/>
  <c r="Q12" i="3"/>
  <c r="O12" i="3"/>
  <c r="N12" i="3" s="1"/>
  <c r="H12" i="3"/>
  <c r="H24" i="3" s="1"/>
  <c r="O24" i="3"/>
  <c r="N24" i="3" s="1"/>
  <c r="Q22" i="3"/>
  <c r="Q24" i="3" l="1"/>
</calcChain>
</file>

<file path=xl/sharedStrings.xml><?xml version="1.0" encoding="utf-8"?>
<sst xmlns="http://schemas.openxmlformats.org/spreadsheetml/2006/main" count="91" uniqueCount="36">
  <si>
    <t>gg</t>
  </si>
  <si>
    <t>Hostess /gg</t>
  </si>
  <si>
    <t>descrizione prestazione di noleggio inclusi trasporti, avvio e assistenza tecnica in esercizio</t>
  </si>
  <si>
    <t xml:space="preserve">Costo unitario </t>
  </si>
  <si>
    <t>unità di misura</t>
  </si>
  <si>
    <t>€/gg</t>
  </si>
  <si>
    <t>€/kg</t>
  </si>
  <si>
    <t>quantità</t>
  </si>
  <si>
    <t>ART.</t>
  </si>
  <si>
    <t>Erogatore 100l/h naturale - naturale refrigerata - frizzante refrigerata</t>
  </si>
  <si>
    <t>Banco Frigo 200 l/h naturale - naturale refrigerata - frizzante refrigerata</t>
  </si>
  <si>
    <t>Gazebo 3x3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</si>
  <si>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(prezzo al kg.)</t>
    </r>
  </si>
  <si>
    <t>ALTRI EVENTI</t>
  </si>
  <si>
    <t>GRAN PREMIO DI FORMULA 1</t>
  </si>
  <si>
    <t>SERVIZIO DI NOLEGGIO EROGATORI DI ACQUA POTABILE E ATTREZZATURE PER MANIFESTAZIONI, 
INCLUSA ASSISTENZA TECNICA IN LOCO E PERSONALE PER SERVIZI PROMOZIONALI - ANNI 2025-2026</t>
  </si>
  <si>
    <t>costo 
2025-2026</t>
  </si>
  <si>
    <t>costo 
annuale</t>
  </si>
  <si>
    <t>ALLEGATO 1-INCIDENZA MANODOPERA</t>
  </si>
  <si>
    <t>Codice Listino Prezzi Regione Lombardia 2025</t>
  </si>
  <si>
    <t>Declaratoria</t>
  </si>
  <si>
    <t>Prezzo
senza S.G. e U.I.</t>
  </si>
  <si>
    <t>Ore</t>
  </si>
  <si>
    <t>Totale Manodopera</t>
  </si>
  <si>
    <t>Incidenza% Manodopera</t>
  </si>
  <si>
    <t>-</t>
  </si>
  <si>
    <t>Manodopera
annuale</t>
  </si>
  <si>
    <t>Manodopera
2025-2026</t>
  </si>
  <si>
    <t>TOTALE GRAN PREMIO DI FORMULA 1</t>
  </si>
  <si>
    <t>TOTALE ALTRI EVENTI</t>
  </si>
  <si>
    <t>TOTALE GENERALE</t>
  </si>
  <si>
    <t>Voce di costo</t>
  </si>
  <si>
    <t>Manodopera</t>
  </si>
  <si>
    <r>
      <t xml:space="preserve">IMPORTO TOTALE 
2025-2026
</t>
    </r>
    <r>
      <rPr>
        <i/>
        <sz val="10"/>
        <color theme="1"/>
        <rFont val="Calibri"/>
        <family val="2"/>
        <scheme val="minor"/>
      </rPr>
      <t>(esclusa Manodopera)</t>
    </r>
  </si>
  <si>
    <t>LOM251.RU.00.01.00.0015.-</t>
  </si>
  <si>
    <t>Operaio metalmeccanico di livello C2
SPECIFICHE TECNICHE: idraulici, elettrici, termoidraulici, cogenerazione, teleriscaldamento, antincendio, telecomunicazioni,  sollevamento, videosorveglianza, antintrusione, radiotelevisivi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</si>
</sst>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164" formatCode="&quot;€&quot;\.\ #,##0.0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6" fontId="0" fillId="0" borderId="0" xfId="0" applyNumberFormat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0" fontId="0" fillId="3" borderId="1" xfId="1" applyNumberFormat="1" applyFont="1" applyFill="1" applyBorder="1" applyAlignment="1">
      <alignment horizontal="center" vertical="center"/>
    </xf>
    <xf numFmtId="10" fontId="0" fillId="0" borderId="1" xfId="1" applyNumberFormat="1" applyFont="1" applyFill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8" fontId="8" fillId="0" borderId="1" xfId="0" applyNumberFormat="1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305C6-8D7F-4D68-B9EC-23FCEDFA1E6D}">
  <sheetPr>
    <pageSetUpPr fitToPage="1"/>
  </sheetPr>
  <dimension ref="A1:V24"/>
  <sheetViews>
    <sheetView tabSelected="1" zoomScaleNormal="100" workbookViewId="0">
      <selection sqref="A1:Q1"/>
    </sheetView>
  </sheetViews>
  <sheetFormatPr defaultColWidth="9.23046875" defaultRowHeight="14.6" x14ac:dyDescent="0.4"/>
  <cols>
    <col min="1" max="1" width="9.3046875" style="3" customWidth="1"/>
    <col min="2" max="2" width="28.3046875" style="1" customWidth="1"/>
    <col min="3" max="8" width="14.3046875" style="1" customWidth="1"/>
    <col min="9" max="9" width="10.3046875" style="1" customWidth="1"/>
    <col min="10" max="10" width="33.4609375" style="1" customWidth="1"/>
    <col min="11" max="12" width="14.3046875" style="1" customWidth="1"/>
    <col min="13" max="15" width="12.53515625" style="1" customWidth="1"/>
    <col min="16" max="17" width="17.15234375" style="1" customWidth="1"/>
    <col min="18" max="18" width="11.53515625" style="1" customWidth="1"/>
    <col min="19" max="16384" width="9.23046875" style="1"/>
  </cols>
  <sheetData>
    <row r="1" spans="1:22" ht="34.950000000000003" customHeight="1" x14ac:dyDescent="0.4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22" ht="39" customHeight="1" x14ac:dyDescent="0.4">
      <c r="A2" s="29" t="s">
        <v>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"/>
      <c r="S2" s="2"/>
      <c r="T2" s="2"/>
      <c r="U2" s="2"/>
      <c r="V2" s="2"/>
    </row>
    <row r="3" spans="1:22" x14ac:dyDescent="0.4">
      <c r="C3" s="3"/>
      <c r="D3" s="3"/>
      <c r="E3" s="3"/>
      <c r="F3" s="3"/>
      <c r="G3" s="3"/>
      <c r="H3" s="3"/>
      <c r="I3" s="3"/>
      <c r="J3" s="3"/>
      <c r="K3" s="3"/>
      <c r="L3" s="3"/>
      <c r="M3" s="9"/>
      <c r="N3" s="9"/>
      <c r="O3" s="9"/>
    </row>
    <row r="4" spans="1:22" ht="39" customHeight="1" x14ac:dyDescent="0.4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"/>
      <c r="S4" s="2"/>
      <c r="T4" s="2"/>
      <c r="U4" s="2"/>
      <c r="V4" s="2"/>
    </row>
    <row r="5" spans="1:22" ht="39" customHeight="1" x14ac:dyDescent="0.4">
      <c r="A5" s="23" t="s">
        <v>8</v>
      </c>
      <c r="B5" s="23" t="s">
        <v>2</v>
      </c>
      <c r="C5" s="25" t="s">
        <v>31</v>
      </c>
      <c r="D5" s="26"/>
      <c r="E5" s="26"/>
      <c r="F5" s="26"/>
      <c r="G5" s="26"/>
      <c r="H5" s="27"/>
      <c r="I5" s="25" t="s">
        <v>32</v>
      </c>
      <c r="J5" s="26"/>
      <c r="K5" s="26"/>
      <c r="L5" s="26"/>
      <c r="M5" s="26"/>
      <c r="N5" s="26"/>
      <c r="O5" s="26"/>
      <c r="P5" s="27"/>
      <c r="Q5" s="23" t="s">
        <v>33</v>
      </c>
      <c r="R5" s="2"/>
      <c r="S5" s="2"/>
      <c r="T5" s="2"/>
      <c r="U5" s="2"/>
      <c r="V5" s="2"/>
    </row>
    <row r="6" spans="1:22" ht="64.2" customHeight="1" x14ac:dyDescent="0.4">
      <c r="A6" s="24"/>
      <c r="B6" s="24"/>
      <c r="C6" s="16" t="s">
        <v>3</v>
      </c>
      <c r="D6" s="16" t="s">
        <v>4</v>
      </c>
      <c r="E6" s="13" t="s">
        <v>7</v>
      </c>
      <c r="F6" s="13" t="s">
        <v>0</v>
      </c>
      <c r="G6" s="16" t="s">
        <v>17</v>
      </c>
      <c r="H6" s="16" t="s">
        <v>16</v>
      </c>
      <c r="I6" s="17" t="s">
        <v>19</v>
      </c>
      <c r="J6" s="16" t="s">
        <v>20</v>
      </c>
      <c r="K6" s="16" t="s">
        <v>21</v>
      </c>
      <c r="L6" s="16" t="s">
        <v>22</v>
      </c>
      <c r="M6" s="16" t="s">
        <v>23</v>
      </c>
      <c r="N6" s="16" t="s">
        <v>24</v>
      </c>
      <c r="O6" s="16" t="s">
        <v>26</v>
      </c>
      <c r="P6" s="16" t="s">
        <v>27</v>
      </c>
      <c r="Q6" s="24"/>
    </row>
    <row r="7" spans="1:22" ht="45" customHeight="1" x14ac:dyDescent="0.4">
      <c r="A7" s="7">
        <v>1</v>
      </c>
      <c r="B7" s="4" t="s">
        <v>11</v>
      </c>
      <c r="C7" s="10">
        <v>84</v>
      </c>
      <c r="D7" s="5" t="s">
        <v>5</v>
      </c>
      <c r="E7" s="6">
        <v>1</v>
      </c>
      <c r="F7" s="6">
        <v>18</v>
      </c>
      <c r="G7" s="10">
        <f>C7*$E7*$F7</f>
        <v>1512</v>
      </c>
      <c r="H7" s="11">
        <f>+G7*2</f>
        <v>3024</v>
      </c>
      <c r="I7" s="10" t="s">
        <v>25</v>
      </c>
      <c r="J7" s="10" t="s">
        <v>25</v>
      </c>
      <c r="K7" s="10" t="s">
        <v>25</v>
      </c>
      <c r="L7" s="6">
        <v>0</v>
      </c>
      <c r="M7" s="18">
        <v>0</v>
      </c>
      <c r="N7" s="20">
        <f t="shared" ref="N7:N8" si="0">+M7/C7</f>
        <v>0</v>
      </c>
      <c r="O7" s="18">
        <f>M7*$E7*$F7</f>
        <v>0</v>
      </c>
      <c r="P7" s="12">
        <f>+O7*2</f>
        <v>0</v>
      </c>
      <c r="Q7" s="18">
        <f>+H7-P7</f>
        <v>3024</v>
      </c>
    </row>
    <row r="8" spans="1:22" ht="45" customHeight="1" x14ac:dyDescent="0.4">
      <c r="A8" s="7">
        <v>2</v>
      </c>
      <c r="B8" s="4" t="s">
        <v>1</v>
      </c>
      <c r="C8" s="10">
        <v>210</v>
      </c>
      <c r="D8" s="5" t="s">
        <v>5</v>
      </c>
      <c r="E8" s="7">
        <v>1</v>
      </c>
      <c r="F8" s="7">
        <v>18</v>
      </c>
      <c r="G8" s="10">
        <f t="shared" ref="G8:G11" si="1">C8*$E8*$F8</f>
        <v>3780</v>
      </c>
      <c r="H8" s="11">
        <f t="shared" ref="H8:H11" si="2">+G8*2</f>
        <v>7560</v>
      </c>
      <c r="I8" s="10" t="s">
        <v>25</v>
      </c>
      <c r="J8" s="10" t="s">
        <v>25</v>
      </c>
      <c r="K8" s="10" t="s">
        <v>25</v>
      </c>
      <c r="L8" s="6">
        <v>0</v>
      </c>
      <c r="M8" s="18">
        <f>+C8</f>
        <v>210</v>
      </c>
      <c r="N8" s="20">
        <f t="shared" si="0"/>
        <v>1</v>
      </c>
      <c r="O8" s="18">
        <f t="shared" ref="O8:O11" si="3">M8*$E8*$F8</f>
        <v>3780</v>
      </c>
      <c r="P8" s="12">
        <f t="shared" ref="P8:P11" si="4">+O8*2</f>
        <v>7560</v>
      </c>
      <c r="Q8" s="18">
        <f t="shared" ref="Q8:Q11" si="5">+H8-P8</f>
        <v>0</v>
      </c>
    </row>
    <row r="9" spans="1:22" ht="45" customHeight="1" x14ac:dyDescent="0.4">
      <c r="A9" s="7">
        <v>3</v>
      </c>
      <c r="B9" s="8" t="s">
        <v>9</v>
      </c>
      <c r="C9" s="10">
        <v>210</v>
      </c>
      <c r="D9" s="5" t="s">
        <v>5</v>
      </c>
      <c r="E9" s="7">
        <v>1</v>
      </c>
      <c r="F9" s="7">
        <v>22</v>
      </c>
      <c r="G9" s="10">
        <f t="shared" si="1"/>
        <v>4620</v>
      </c>
      <c r="H9" s="11">
        <f t="shared" si="2"/>
        <v>9240</v>
      </c>
      <c r="I9" s="21" t="s">
        <v>34</v>
      </c>
      <c r="J9" s="30" t="s">
        <v>35</v>
      </c>
      <c r="K9" s="10">
        <v>25.2</v>
      </c>
      <c r="L9" s="6">
        <v>3</v>
      </c>
      <c r="M9" s="18">
        <f>+K9*L9</f>
        <v>75.599999999999994</v>
      </c>
      <c r="N9" s="20">
        <f>+M9/C9</f>
        <v>0.36</v>
      </c>
      <c r="O9" s="18">
        <f t="shared" si="3"/>
        <v>1663.1999999999998</v>
      </c>
      <c r="P9" s="12">
        <f t="shared" si="4"/>
        <v>3326.3999999999996</v>
      </c>
      <c r="Q9" s="18">
        <f t="shared" si="5"/>
        <v>5913.6</v>
      </c>
    </row>
    <row r="10" spans="1:22" ht="45" customHeight="1" x14ac:dyDescent="0.4">
      <c r="A10" s="7">
        <v>4</v>
      </c>
      <c r="B10" s="8" t="s">
        <v>10</v>
      </c>
      <c r="C10" s="10">
        <v>315</v>
      </c>
      <c r="D10" s="5" t="s">
        <v>5</v>
      </c>
      <c r="E10" s="7">
        <v>1</v>
      </c>
      <c r="F10" s="7">
        <v>33</v>
      </c>
      <c r="G10" s="10">
        <f t="shared" si="1"/>
        <v>10395</v>
      </c>
      <c r="H10" s="11">
        <f t="shared" si="2"/>
        <v>20790</v>
      </c>
      <c r="I10" s="21" t="s">
        <v>34</v>
      </c>
      <c r="J10" s="30" t="s">
        <v>35</v>
      </c>
      <c r="K10" s="10">
        <v>25.2</v>
      </c>
      <c r="L10" s="6">
        <v>3</v>
      </c>
      <c r="M10" s="18">
        <f>+K10*L10</f>
        <v>75.599999999999994</v>
      </c>
      <c r="N10" s="20">
        <f>+M10/C10</f>
        <v>0.24</v>
      </c>
      <c r="O10" s="18">
        <f t="shared" si="3"/>
        <v>2494.7999999999997</v>
      </c>
      <c r="P10" s="12">
        <f t="shared" si="4"/>
        <v>4989.5999999999995</v>
      </c>
      <c r="Q10" s="18">
        <f t="shared" si="5"/>
        <v>15800.400000000001</v>
      </c>
    </row>
    <row r="11" spans="1:22" ht="45" customHeight="1" x14ac:dyDescent="0.4">
      <c r="A11" s="7">
        <v>5</v>
      </c>
      <c r="B11" s="4" t="s">
        <v>12</v>
      </c>
      <c r="C11" s="10">
        <v>4.2</v>
      </c>
      <c r="D11" s="5" t="s">
        <v>6</v>
      </c>
      <c r="E11" s="7">
        <v>2</v>
      </c>
      <c r="F11" s="7">
        <v>55</v>
      </c>
      <c r="G11" s="10">
        <f t="shared" si="1"/>
        <v>462</v>
      </c>
      <c r="H11" s="11">
        <f t="shared" si="2"/>
        <v>924</v>
      </c>
      <c r="I11" s="10" t="s">
        <v>25</v>
      </c>
      <c r="J11" s="10" t="s">
        <v>25</v>
      </c>
      <c r="K11" s="10" t="s">
        <v>25</v>
      </c>
      <c r="L11" s="6">
        <v>0</v>
      </c>
      <c r="M11" s="18">
        <v>0</v>
      </c>
      <c r="N11" s="20">
        <f>+M11/C11</f>
        <v>0</v>
      </c>
      <c r="O11" s="18">
        <f t="shared" si="3"/>
        <v>0</v>
      </c>
      <c r="P11" s="12">
        <f t="shared" si="4"/>
        <v>0</v>
      </c>
      <c r="Q11" s="18">
        <f t="shared" si="5"/>
        <v>924</v>
      </c>
    </row>
    <row r="12" spans="1:22" ht="45" customHeight="1" x14ac:dyDescent="0.4">
      <c r="A12" s="14" t="s">
        <v>28</v>
      </c>
      <c r="B12" s="14"/>
      <c r="C12" s="13"/>
      <c r="D12" s="13"/>
      <c r="E12" s="13"/>
      <c r="F12" s="13"/>
      <c r="G12" s="15">
        <f>SUM(G7:G11)</f>
        <v>20769</v>
      </c>
      <c r="H12" s="15">
        <f>SUM(H7:H11)</f>
        <v>41538</v>
      </c>
      <c r="I12" s="13"/>
      <c r="J12" s="13"/>
      <c r="K12" s="13"/>
      <c r="L12" s="13"/>
      <c r="M12" s="13"/>
      <c r="N12" s="19">
        <f>+O12/G12</f>
        <v>0.38220424671385239</v>
      </c>
      <c r="O12" s="15">
        <f>SUM(O7:O11)</f>
        <v>7938</v>
      </c>
      <c r="P12" s="15">
        <f>SUM(P7:P11)</f>
        <v>15876</v>
      </c>
      <c r="Q12" s="15">
        <f>SUM(Q7:Q11)</f>
        <v>25662</v>
      </c>
    </row>
    <row r="13" spans="1:22" x14ac:dyDescent="0.4">
      <c r="C13" s="3"/>
      <c r="D13" s="3"/>
      <c r="E13" s="3"/>
      <c r="F13" s="3"/>
      <c r="G13" s="3"/>
      <c r="H13" s="3"/>
      <c r="I13" s="3"/>
      <c r="J13" s="3"/>
      <c r="K13" s="3"/>
      <c r="L13" s="3"/>
      <c r="M13" s="9"/>
      <c r="N13" s="9"/>
      <c r="O13" s="9"/>
    </row>
    <row r="14" spans="1:22" ht="39" customHeight="1" x14ac:dyDescent="0.4">
      <c r="A14" s="22" t="s">
        <v>13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1:22" ht="39" customHeight="1" x14ac:dyDescent="0.4">
      <c r="A15" s="23" t="s">
        <v>8</v>
      </c>
      <c r="B15" s="23" t="s">
        <v>2</v>
      </c>
      <c r="C15" s="25" t="s">
        <v>31</v>
      </c>
      <c r="D15" s="26"/>
      <c r="E15" s="26"/>
      <c r="F15" s="26"/>
      <c r="G15" s="26"/>
      <c r="H15" s="27"/>
      <c r="I15" s="25" t="s">
        <v>32</v>
      </c>
      <c r="J15" s="26"/>
      <c r="K15" s="26"/>
      <c r="L15" s="26"/>
      <c r="M15" s="26"/>
      <c r="N15" s="26"/>
      <c r="O15" s="26"/>
      <c r="P15" s="27"/>
      <c r="Q15" s="23" t="s">
        <v>33</v>
      </c>
      <c r="R15" s="2"/>
      <c r="S15" s="2"/>
      <c r="T15" s="2"/>
      <c r="U15" s="2"/>
      <c r="V15" s="2"/>
    </row>
    <row r="16" spans="1:22" ht="64.2" customHeight="1" x14ac:dyDescent="0.4">
      <c r="A16" s="24"/>
      <c r="B16" s="24"/>
      <c r="C16" s="16" t="s">
        <v>3</v>
      </c>
      <c r="D16" s="16" t="s">
        <v>4</v>
      </c>
      <c r="E16" s="13" t="s">
        <v>7</v>
      </c>
      <c r="F16" s="13" t="s">
        <v>0</v>
      </c>
      <c r="G16" s="16" t="s">
        <v>17</v>
      </c>
      <c r="H16" s="16" t="s">
        <v>16</v>
      </c>
      <c r="I16" s="17" t="s">
        <v>19</v>
      </c>
      <c r="J16" s="16" t="s">
        <v>20</v>
      </c>
      <c r="K16" s="16" t="s">
        <v>21</v>
      </c>
      <c r="L16" s="16" t="s">
        <v>22</v>
      </c>
      <c r="M16" s="16" t="s">
        <v>23</v>
      </c>
      <c r="N16" s="16" t="s">
        <v>24</v>
      </c>
      <c r="O16" s="16" t="s">
        <v>26</v>
      </c>
      <c r="P16" s="16" t="s">
        <v>27</v>
      </c>
      <c r="Q16" s="24"/>
    </row>
    <row r="17" spans="1:17" ht="45" customHeight="1" x14ac:dyDescent="0.4">
      <c r="A17" s="7">
        <v>1</v>
      </c>
      <c r="B17" s="4" t="s">
        <v>11</v>
      </c>
      <c r="C17" s="10">
        <v>84</v>
      </c>
      <c r="D17" s="5" t="s">
        <v>5</v>
      </c>
      <c r="E17" s="6">
        <v>1</v>
      </c>
      <c r="F17" s="6">
        <v>61</v>
      </c>
      <c r="G17" s="10">
        <f t="shared" ref="G17:G20" si="6">C17*E17*F17</f>
        <v>5124</v>
      </c>
      <c r="H17" s="11">
        <f t="shared" ref="H17:H21" si="7">+G17*2</f>
        <v>10248</v>
      </c>
      <c r="I17" s="10" t="s">
        <v>25</v>
      </c>
      <c r="J17" s="10" t="s">
        <v>25</v>
      </c>
      <c r="K17" s="10" t="s">
        <v>25</v>
      </c>
      <c r="L17" s="6">
        <v>0</v>
      </c>
      <c r="M17" s="18">
        <v>0</v>
      </c>
      <c r="N17" s="20">
        <f t="shared" ref="N17:N18" si="8">+M17/C17</f>
        <v>0</v>
      </c>
      <c r="O17" s="18">
        <f>M17*$E17*$F17</f>
        <v>0</v>
      </c>
      <c r="P17" s="12">
        <f>+O17*2</f>
        <v>0</v>
      </c>
      <c r="Q17" s="18">
        <f>+H17-P17</f>
        <v>10248</v>
      </c>
    </row>
    <row r="18" spans="1:17" ht="45" customHeight="1" x14ac:dyDescent="0.4">
      <c r="A18" s="7">
        <v>2</v>
      </c>
      <c r="B18" s="4" t="s">
        <v>1</v>
      </c>
      <c r="C18" s="10">
        <v>210</v>
      </c>
      <c r="D18" s="5" t="s">
        <v>5</v>
      </c>
      <c r="E18" s="7">
        <v>1</v>
      </c>
      <c r="F18" s="7">
        <v>61</v>
      </c>
      <c r="G18" s="10">
        <f t="shared" si="6"/>
        <v>12810</v>
      </c>
      <c r="H18" s="11">
        <f t="shared" si="7"/>
        <v>25620</v>
      </c>
      <c r="I18" s="10" t="s">
        <v>25</v>
      </c>
      <c r="J18" s="10" t="s">
        <v>25</v>
      </c>
      <c r="K18" s="10" t="s">
        <v>25</v>
      </c>
      <c r="L18" s="6">
        <v>0</v>
      </c>
      <c r="M18" s="18">
        <f>+C18</f>
        <v>210</v>
      </c>
      <c r="N18" s="20">
        <f t="shared" si="8"/>
        <v>1</v>
      </c>
      <c r="O18" s="18">
        <f t="shared" ref="O18:O21" si="9">M18*$E18*$F18</f>
        <v>12810</v>
      </c>
      <c r="P18" s="12">
        <f t="shared" ref="P18:P21" si="10">+O18*2</f>
        <v>25620</v>
      </c>
      <c r="Q18" s="18">
        <f t="shared" ref="Q18:Q21" si="11">+H18-P18</f>
        <v>0</v>
      </c>
    </row>
    <row r="19" spans="1:17" ht="45" customHeight="1" x14ac:dyDescent="0.4">
      <c r="A19" s="7">
        <v>3</v>
      </c>
      <c r="B19" s="8" t="s">
        <v>9</v>
      </c>
      <c r="C19" s="10">
        <v>210</v>
      </c>
      <c r="D19" s="5" t="s">
        <v>5</v>
      </c>
      <c r="E19" s="7">
        <v>1</v>
      </c>
      <c r="F19" s="7">
        <v>38</v>
      </c>
      <c r="G19" s="10">
        <f t="shared" si="6"/>
        <v>7980</v>
      </c>
      <c r="H19" s="11">
        <f t="shared" si="7"/>
        <v>15960</v>
      </c>
      <c r="I19" s="21" t="s">
        <v>34</v>
      </c>
      <c r="J19" s="30" t="s">
        <v>35</v>
      </c>
      <c r="K19" s="10">
        <v>25.2</v>
      </c>
      <c r="L19" s="6">
        <v>3</v>
      </c>
      <c r="M19" s="18">
        <f>+K19*L19</f>
        <v>75.599999999999994</v>
      </c>
      <c r="N19" s="20">
        <f>+M19/C19</f>
        <v>0.36</v>
      </c>
      <c r="O19" s="18">
        <f t="shared" si="9"/>
        <v>2872.7999999999997</v>
      </c>
      <c r="P19" s="12">
        <f t="shared" si="10"/>
        <v>5745.5999999999995</v>
      </c>
      <c r="Q19" s="18">
        <f t="shared" si="11"/>
        <v>10214.400000000001</v>
      </c>
    </row>
    <row r="20" spans="1:17" ht="45" customHeight="1" x14ac:dyDescent="0.4">
      <c r="A20" s="7">
        <v>4</v>
      </c>
      <c r="B20" s="8" t="s">
        <v>10</v>
      </c>
      <c r="C20" s="10">
        <v>315</v>
      </c>
      <c r="D20" s="5" t="s">
        <v>5</v>
      </c>
      <c r="E20" s="7">
        <v>1</v>
      </c>
      <c r="F20" s="7">
        <v>39</v>
      </c>
      <c r="G20" s="10">
        <f t="shared" si="6"/>
        <v>12285</v>
      </c>
      <c r="H20" s="11">
        <f t="shared" si="7"/>
        <v>24570</v>
      </c>
      <c r="I20" s="21" t="s">
        <v>34</v>
      </c>
      <c r="J20" s="30" t="s">
        <v>35</v>
      </c>
      <c r="K20" s="10">
        <v>25.2</v>
      </c>
      <c r="L20" s="6">
        <v>3</v>
      </c>
      <c r="M20" s="18">
        <f>+K20*L20</f>
        <v>75.599999999999994</v>
      </c>
      <c r="N20" s="20">
        <f>+M20/C20</f>
        <v>0.24</v>
      </c>
      <c r="O20" s="18">
        <f t="shared" si="9"/>
        <v>2948.3999999999996</v>
      </c>
      <c r="P20" s="12">
        <f t="shared" si="10"/>
        <v>5896.7999999999993</v>
      </c>
      <c r="Q20" s="18">
        <f t="shared" si="11"/>
        <v>18673.2</v>
      </c>
    </row>
    <row r="21" spans="1:17" ht="45" customHeight="1" x14ac:dyDescent="0.4">
      <c r="A21" s="7">
        <v>5</v>
      </c>
      <c r="B21" s="4" t="s">
        <v>12</v>
      </c>
      <c r="C21" s="10">
        <v>4.2</v>
      </c>
      <c r="D21" s="5" t="s">
        <v>6</v>
      </c>
      <c r="E21" s="7">
        <v>2</v>
      </c>
      <c r="F21" s="7">
        <v>77</v>
      </c>
      <c r="G21" s="10">
        <f>C21*E21*F21</f>
        <v>646.80000000000007</v>
      </c>
      <c r="H21" s="11">
        <f t="shared" si="7"/>
        <v>1293.6000000000001</v>
      </c>
      <c r="I21" s="10" t="s">
        <v>25</v>
      </c>
      <c r="J21" s="10" t="s">
        <v>25</v>
      </c>
      <c r="K21" s="10" t="s">
        <v>25</v>
      </c>
      <c r="L21" s="6">
        <v>0</v>
      </c>
      <c r="M21" s="18">
        <v>0</v>
      </c>
      <c r="N21" s="20">
        <f>+M21/C21</f>
        <v>0</v>
      </c>
      <c r="O21" s="18">
        <f t="shared" si="9"/>
        <v>0</v>
      </c>
      <c r="P21" s="12">
        <f t="shared" si="10"/>
        <v>0</v>
      </c>
      <c r="Q21" s="18">
        <f t="shared" si="11"/>
        <v>1293.6000000000001</v>
      </c>
    </row>
    <row r="22" spans="1:17" ht="45" customHeight="1" x14ac:dyDescent="0.4">
      <c r="A22" s="14" t="s">
        <v>29</v>
      </c>
      <c r="B22" s="14"/>
      <c r="C22" s="13"/>
      <c r="D22" s="13"/>
      <c r="E22" s="13"/>
      <c r="F22" s="13"/>
      <c r="G22" s="15">
        <f>SUM(G17:G21)</f>
        <v>38845.800000000003</v>
      </c>
      <c r="H22" s="15">
        <f>SUM(H17:H21)</f>
        <v>77691.600000000006</v>
      </c>
      <c r="I22" s="13"/>
      <c r="J22" s="13"/>
      <c r="K22" s="13"/>
      <c r="L22" s="13"/>
      <c r="M22" s="13"/>
      <c r="N22" s="19">
        <f>+O22/G22</f>
        <v>0.47961941831549343</v>
      </c>
      <c r="O22" s="15">
        <f>SUM(O17:O21)</f>
        <v>18631.199999999997</v>
      </c>
      <c r="P22" s="15">
        <f>SUM(P17:P21)</f>
        <v>37262.399999999994</v>
      </c>
      <c r="Q22" s="15">
        <f>SUM(Q17:Q21)</f>
        <v>40429.200000000004</v>
      </c>
    </row>
    <row r="24" spans="1:17" ht="45" customHeight="1" x14ac:dyDescent="0.4">
      <c r="A24" s="14" t="s">
        <v>30</v>
      </c>
      <c r="B24" s="14"/>
      <c r="C24" s="13"/>
      <c r="D24" s="13"/>
      <c r="E24" s="13"/>
      <c r="F24" s="13"/>
      <c r="G24" s="15">
        <f>+G12+G22</f>
        <v>59614.8</v>
      </c>
      <c r="H24" s="15">
        <f>+H12+H22</f>
        <v>119229.6</v>
      </c>
      <c r="I24" s="13"/>
      <c r="J24" s="13"/>
      <c r="K24" s="13"/>
      <c r="L24" s="13"/>
      <c r="M24" s="13"/>
      <c r="N24" s="19">
        <f>+O24/G24</f>
        <v>0.44568127377765243</v>
      </c>
      <c r="O24" s="15">
        <f>+O12+O22</f>
        <v>26569.199999999997</v>
      </c>
      <c r="P24" s="15">
        <f>+P12+P22</f>
        <v>53138.399999999994</v>
      </c>
      <c r="Q24" s="15">
        <f>+Q12+Q22</f>
        <v>66091.200000000012</v>
      </c>
    </row>
  </sheetData>
  <mergeCells count="14">
    <mergeCell ref="A1:Q1"/>
    <mergeCell ref="A2:Q2"/>
    <mergeCell ref="A4:Q4"/>
    <mergeCell ref="A5:A6"/>
    <mergeCell ref="B5:B6"/>
    <mergeCell ref="C5:H5"/>
    <mergeCell ref="I5:P5"/>
    <mergeCell ref="Q5:Q6"/>
    <mergeCell ref="A14:Q14"/>
    <mergeCell ref="A15:A16"/>
    <mergeCell ref="B15:B16"/>
    <mergeCell ref="C15:H15"/>
    <mergeCell ref="I15:P15"/>
    <mergeCell ref="Q15:Q16"/>
  </mergeCells>
  <printOptions horizontalCentered="1"/>
  <pageMargins left="0.25" right="0.25" top="0.75" bottom="0.75" header="0.3" footer="0.3"/>
  <pageSetup paperSize="8" scale="6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Pivari Enrico</dc:creator>
  <cp:lastModifiedBy>Natale Luca</cp:lastModifiedBy>
  <cp:lastPrinted>2025-04-09T09:04:00Z</cp:lastPrinted>
  <dcterms:created xsi:type="dcterms:W3CDTF">2023-03-21T09:50:43Z</dcterms:created>
  <dcterms:modified xsi:type="dcterms:W3CDTF">2025-04-09T09:46:33Z</dcterms:modified>
</cp:coreProperties>
</file>